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gr. Michal Magda\Torysky\VO_Turisticko-informačný chodník v obci Torysky\"/>
    </mc:Choice>
  </mc:AlternateContent>
  <bookViews>
    <workbookView xWindow="-105" yWindow="-105" windowWidth="23250" windowHeight="12570" activeTab="1"/>
  </bookViews>
  <sheets>
    <sheet name="Rekapitulácia stavby" sheetId="1" r:id="rId1"/>
    <sheet name="komunikacia" sheetId="2" r:id="rId2"/>
  </sheets>
  <definedNames>
    <definedName name="_xlnm._FilterDatabase" localSheetId="1" hidden="1">komunikacia!$C$126:$K$132</definedName>
    <definedName name="_xlnm.Print_Titles" localSheetId="1">komunikacia!$126:$126</definedName>
    <definedName name="_xlnm.Print_Titles" localSheetId="0">'Rekapitulácia stavby'!$92:$92</definedName>
    <definedName name="_xlnm.Print_Area" localSheetId="1">komunikacia!$C$4:$J$76,komunikacia!$C$112:$K$132</definedName>
    <definedName name="_xlnm.Print_Area" localSheetId="0">'Rekapitulácia stavby'!$D$4:$AO$76,'Rekapitulácia stavby'!$C$82:$AQ$97</definedName>
  </definedNames>
  <calcPr calcId="152511" iterateCount="1"/>
</workbook>
</file>

<file path=xl/calcChain.xml><?xml version="1.0" encoding="utf-8"?>
<calcChain xmlns="http://schemas.openxmlformats.org/spreadsheetml/2006/main">
  <c r="E119" i="2" l="1"/>
  <c r="AU96" i="1"/>
  <c r="AX96" i="1"/>
  <c r="AY96" i="1"/>
  <c r="J39" i="2"/>
  <c r="J38" i="2"/>
  <c r="J37" i="2"/>
  <c r="J105" i="2"/>
  <c r="J104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J101" i="2"/>
  <c r="F94" i="2"/>
  <c r="J93" i="2"/>
  <c r="F93" i="2"/>
  <c r="F91" i="2"/>
  <c r="E89" i="2"/>
  <c r="J26" i="2"/>
  <c r="E26" i="2"/>
  <c r="J94" i="2" s="1"/>
  <c r="J25" i="2"/>
  <c r="J14" i="2"/>
  <c r="J91" i="2" s="1"/>
  <c r="E7" i="2"/>
  <c r="E115" i="2" s="1"/>
  <c r="AS95" i="1"/>
  <c r="AS94" i="1" s="1"/>
  <c r="L90" i="1"/>
  <c r="AM90" i="1"/>
  <c r="AM89" i="1"/>
  <c r="L89" i="1"/>
  <c r="AM87" i="1"/>
  <c r="L87" i="1"/>
  <c r="L85" i="1"/>
  <c r="L84" i="1"/>
  <c r="F38" i="2" l="1"/>
  <c r="T129" i="2"/>
  <c r="BK129" i="2"/>
  <c r="J129" i="2" s="1"/>
  <c r="J102" i="2" s="1"/>
  <c r="F39" i="2"/>
  <c r="P129" i="2"/>
  <c r="P128" i="2" s="1"/>
  <c r="P127" i="2" s="1"/>
  <c r="AU95" i="1" s="1"/>
  <c r="AU94" i="1" s="1"/>
  <c r="F37" i="2"/>
  <c r="F35" i="2"/>
  <c r="J103" i="2"/>
  <c r="T128" i="2"/>
  <c r="T127" i="2" s="1"/>
  <c r="R129" i="2"/>
  <c r="R128" i="2" s="1"/>
  <c r="R127" i="2" s="1"/>
  <c r="E85" i="2"/>
  <c r="J100" i="2"/>
  <c r="J36" i="2"/>
  <c r="AW96" i="1" s="1"/>
  <c r="F36" i="2"/>
  <c r="J121" i="2"/>
  <c r="J124" i="2"/>
  <c r="J35" i="2"/>
  <c r="AV96" i="1" s="1"/>
  <c r="AT96" i="1" s="1"/>
  <c r="BK128" i="2" l="1"/>
  <c r="BK127" i="2" s="1"/>
  <c r="AZ96" i="1"/>
  <c r="AZ95" i="1" s="1"/>
  <c r="BB96" i="1"/>
  <c r="BB95" i="1" s="1"/>
  <c r="BD96" i="1"/>
  <c r="BD95" i="1" s="1"/>
  <c r="BD94" i="1" s="1"/>
  <c r="W33" i="1" s="1"/>
  <c r="BA96" i="1"/>
  <c r="BA95" i="1" s="1"/>
  <c r="BC96" i="1"/>
  <c r="BC95" i="1" s="1"/>
  <c r="J99" i="2"/>
  <c r="AX95" i="1" l="1"/>
  <c r="BB94" i="1"/>
  <c r="BA94" i="1"/>
  <c r="W30" i="1" s="1"/>
  <c r="AW95" i="1"/>
  <c r="BC94" i="1"/>
  <c r="AY95" i="1"/>
  <c r="AV95" i="1"/>
  <c r="AZ94" i="1"/>
  <c r="J98" i="2"/>
  <c r="AT95" i="1" l="1"/>
  <c r="AV94" i="1"/>
  <c r="AK29" i="1" s="1"/>
  <c r="W29" i="1"/>
  <c r="AX94" i="1"/>
  <c r="W31" i="1"/>
  <c r="AW94" i="1"/>
  <c r="AK30" i="1" s="1"/>
  <c r="AY94" i="1"/>
  <c r="W32" i="1"/>
  <c r="J41" i="2"/>
  <c r="AT94" i="1" l="1"/>
  <c r="AG94" i="1"/>
  <c r="AN94" i="1" s="1"/>
  <c r="AN95" i="1" l="1"/>
  <c r="AK35" i="1" l="1"/>
</calcChain>
</file>

<file path=xl/sharedStrings.xml><?xml version="1.0" encoding="utf-8"?>
<sst xmlns="http://schemas.openxmlformats.org/spreadsheetml/2006/main" count="312" uniqueCount="129">
  <si>
    <t>Export Komplet</t>
  </si>
  <si>
    <t/>
  </si>
  <si>
    <t>2.0</t>
  </si>
  <si>
    <t>False</t>
  </si>
  <si>
    <t>{627b89dd-74bf-40e9-b5ca-36875a58283f}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</si>
  <si>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</si>
  <si>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</si>
  <si>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</si>
  <si>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</si>
  <si>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</si>
  <si>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</si>
  <si>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</si>
  <si>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</si>
  <si>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</si>
  <si>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</si>
  <si>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</si>
  <si>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</si>
  <si>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</si>
  <si>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</si>
  <si>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</si>
  <si>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</si>
  <si>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</si>
  <si>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</si>
  <si>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 xml:space="preserve"> 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</si>
  <si>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</si>
  <si>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</si>
  <si>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</si>
  <si>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</si>
  <si>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</si>
  <si>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</si>
  <si>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</si>
  <si>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</si>
  <si>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</si>
  <si>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</si>
  <si>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</si>
  <si>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</si>
  <si>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</si>
  <si>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</si>
  <si>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</si>
  <si>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</si>
  <si>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</si>
  <si>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</si>
  <si>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</si>
  <si>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</si>
  <si>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</si>
  <si>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</si>
  <si>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</si>
  <si>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</si>
  <si>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</si>
  <si>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</si>
  <si>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</si>
  <si>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</si>
  <si>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</si>
  <si>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</si>
  <si>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</si>
  <si>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</si>
  <si>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</si>
  <si>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</si>
  <si>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</si>
  <si>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</si>
  <si>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</si>
  <si>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</si>
  <si>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</si>
  <si>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</si>
  <si>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</si>
  <si>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</si>
  <si>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</si>
  <si>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</si>
  <si>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</si>
  <si>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</si>
  <si>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05</t>
  </si>
  <si>
    <t>STA</t>
  </si>
  <si>
    <t>1</t>
  </si>
  <si>
    <t>{ec8b07b5-e764-403b-bfc9-7cd0fa42131e}</t>
  </si>
  <si>
    <t>/</t>
  </si>
  <si>
    <t>Časť</t>
  </si>
  <si>
    <t>2</t>
  </si>
  <si>
    <t>{8f5d308c-44f9-4427-beaf-da0cef150c6c}</t>
  </si>
  <si>
    <t>KRYCÍ LIST ROZPOČTU</t>
  </si>
  <si>
    <t>Objekt:</t>
  </si>
  <si>
    <t>05 - Odpočty a prípočty (menej a naviac práce) /2ulice/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</si>
  <si>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</si>
  <si>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</si>
  <si>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</si>
  <si>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</si>
  <si>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</si>
  <si>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</si>
  <si>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HSV</t>
  </si>
  <si>
    <t xml:space="preserve">    1 -     1 - Zemné práce</t>
  </si>
  <si>
    <t xml:space="preserve">    2 -     2 - Zakladanie</t>
  </si>
  <si>
    <t xml:space="preserve">    5 -     5 - Komunikácie</t>
  </si>
  <si>
    <t xml:space="preserve">    8 -     8 - Rúrové vedenie</t>
  </si>
  <si>
    <t xml:space="preserve">    9 -     9 - Ostatné konštrukcie a práce-búranie</t>
  </si>
  <si>
    <t xml:space="preserve">    99 - 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</si>
  <si>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</si>
  <si>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</si>
  <si>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</si>
  <si>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</si>
  <si>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</si>
  <si>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</si>
  <si>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</si>
  <si>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</si>
  <si>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</si>
  <si>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</si>
  <si>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</si>
  <si>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</si>
  <si>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</si>
  <si>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ROZPOCET</t>
  </si>
  <si>
    <t>K</t>
  </si>
  <si>
    <t>4</t>
  </si>
  <si>
    <t>5</t>
  </si>
  <si>
    <t>m2</t>
  </si>
  <si>
    <t xml:space="preserve">    5 - Komunikácie</t>
  </si>
  <si>
    <t>14</t>
  </si>
  <si>
    <t>564861114</t>
  </si>
  <si>
    <t>2117200902</t>
  </si>
  <si>
    <t>15</t>
  </si>
  <si>
    <t>-1846478224</t>
  </si>
  <si>
    <t>17</t>
  </si>
  <si>
    <t>577174471</t>
  </si>
  <si>
    <t>-408004088</t>
  </si>
  <si>
    <t>ASFALTOVÝ CHODNÍK</t>
  </si>
  <si>
    <t>Torysky</t>
  </si>
  <si>
    <t xml:space="preserve">Postrek asfaltový infiltračný s posypom kamenivom z asfaltu cestného </t>
  </si>
  <si>
    <t>573111111</t>
  </si>
  <si>
    <t>Vyčistenie podkladu striekaním vodou</t>
  </si>
  <si>
    <t>Obec Torysky</t>
  </si>
  <si>
    <t>Komunikácie</t>
  </si>
  <si>
    <t>Asfaltový betón vrstva ložná AC 22 L,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</si>
</sst>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AR9" sqref="AR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72" t="s">
        <v>121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122</v>
      </c>
      <c r="AK8" s="23" t="s">
        <v>16</v>
      </c>
      <c r="AN8" s="153">
        <v>44649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126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 t="s">
        <v>18</v>
      </c>
      <c r="AN13" s="21"/>
      <c r="AR13" s="17"/>
      <c r="BS13" s="14" t="s">
        <v>6</v>
      </c>
    </row>
    <row r="14" spans="1:74" ht="12.75">
      <c r="B14" s="17"/>
      <c r="E14" s="24"/>
      <c r="AK14" s="23" t="s">
        <v>19</v>
      </c>
      <c r="AN14" s="21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/>
      <c r="AK17" s="23" t="s">
        <v>19</v>
      </c>
      <c r="AN17" s="21" t="s">
        <v>1</v>
      </c>
      <c r="AR17" s="17"/>
      <c r="BS17" s="14" t="s">
        <v>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22</v>
      </c>
      <c r="AK19" s="23" t="s">
        <v>18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23</v>
      </c>
      <c r="AK20" s="23" t="s">
        <v>19</v>
      </c>
      <c r="AN20" s="21" t="s">
        <v>1</v>
      </c>
      <c r="AR20" s="17"/>
      <c r="BS20" s="14" t="s">
        <v>24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77" t="s">
        <v>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8">
        <v>18845.150000000001</v>
      </c>
      <c r="AL26" s="179"/>
      <c r="AM26" s="179"/>
      <c r="AN26" s="179"/>
      <c r="AO26" s="17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0" t="s">
        <v>27</v>
      </c>
      <c r="M28" s="180"/>
      <c r="N28" s="180"/>
      <c r="O28" s="180"/>
      <c r="P28" s="180"/>
      <c r="Q28" s="26"/>
      <c r="R28" s="26"/>
      <c r="S28" s="26"/>
      <c r="T28" s="26"/>
      <c r="U28" s="26"/>
      <c r="V28" s="26"/>
      <c r="W28" s="180" t="s">
        <v>28</v>
      </c>
      <c r="X28" s="180"/>
      <c r="Y28" s="180"/>
      <c r="Z28" s="180"/>
      <c r="AA28" s="180"/>
      <c r="AB28" s="180"/>
      <c r="AC28" s="180"/>
      <c r="AD28" s="180"/>
      <c r="AE28" s="180"/>
      <c r="AF28" s="26"/>
      <c r="AG28" s="26"/>
      <c r="AH28" s="26"/>
      <c r="AI28" s="26"/>
      <c r="AJ28" s="26"/>
      <c r="AK28" s="180" t="s">
        <v>29</v>
      </c>
      <c r="AL28" s="180"/>
      <c r="AM28" s="180"/>
      <c r="AN28" s="180"/>
      <c r="AO28" s="180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1"/>
    </row>
    <row r="30" spans="1:71" s="3" customFormat="1" ht="14.45" customHeight="1">
      <c r="B30" s="31"/>
      <c r="F30" s="23" t="s">
        <v>32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1"/>
    </row>
    <row r="31" spans="1:71" s="3" customFormat="1" ht="14.45" hidden="1" customHeight="1">
      <c r="B31" s="31"/>
      <c r="F31" s="23" t="s">
        <v>33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5" hidden="1" customHeight="1">
      <c r="B32" s="31"/>
      <c r="F32" s="23" t="s">
        <v>34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5" hidden="1" customHeight="1">
      <c r="B33" s="31"/>
      <c r="F33" s="23" t="s">
        <v>35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1" t="s">
        <v>38</v>
      </c>
      <c r="Y35" s="182"/>
      <c r="Z35" s="182"/>
      <c r="AA35" s="182"/>
      <c r="AB35" s="182"/>
      <c r="AC35" s="34"/>
      <c r="AD35" s="34"/>
      <c r="AE35" s="34"/>
      <c r="AF35" s="34"/>
      <c r="AG35" s="34"/>
      <c r="AH35" s="34"/>
      <c r="AI35" s="34"/>
      <c r="AJ35" s="34"/>
      <c r="AK35" s="181">
        <f>SUM(AK26:AK33)</f>
        <v>18845.150000000001</v>
      </c>
      <c r="AL35" s="182"/>
      <c r="AM35" s="182"/>
      <c r="AN35" s="182"/>
      <c r="AO35" s="18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>
        <f>K5</f>
        <v>0</v>
      </c>
      <c r="AR84" s="45"/>
    </row>
    <row r="85" spans="1:91" s="5" customFormat="1" ht="36.950000000000003" customHeight="1">
      <c r="B85" s="46"/>
      <c r="C85" s="47" t="s">
        <v>12</v>
      </c>
      <c r="L85" s="185" t="str">
        <f>K6</f>
        <v>ASFALTOVÝ CHODNÍK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Torysky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87">
        <f>IF(AN8= "","",AN8)</f>
        <v>44649</v>
      </c>
      <c r="AN87" s="187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7.95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Torysky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59" t="str">
        <f>IF(E17="","",E17)</f>
        <v/>
      </c>
      <c r="AN89" s="160"/>
      <c r="AO89" s="160"/>
      <c r="AP89" s="160"/>
      <c r="AQ89" s="26"/>
      <c r="AR89" s="27"/>
      <c r="AS89" s="155" t="s">
        <v>46</v>
      </c>
      <c r="AT89" s="15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22</v>
      </c>
      <c r="AJ90" s="26"/>
      <c r="AK90" s="26"/>
      <c r="AL90" s="26"/>
      <c r="AM90" s="159" t="str">
        <f>IF(E20="","",E20)</f>
        <v xml:space="preserve"> </v>
      </c>
      <c r="AN90" s="160"/>
      <c r="AO90" s="160"/>
      <c r="AP90" s="160"/>
      <c r="AQ90" s="26"/>
      <c r="AR90" s="27"/>
      <c r="AS90" s="157"/>
      <c r="AT90" s="15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57"/>
      <c r="AT91" s="15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4" t="s">
        <v>47</v>
      </c>
      <c r="D92" s="162"/>
      <c r="E92" s="162"/>
      <c r="F92" s="162"/>
      <c r="G92" s="162"/>
      <c r="H92" s="54"/>
      <c r="I92" s="161" t="s">
        <v>48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88" t="s">
        <v>49</v>
      </c>
      <c r="AH92" s="162"/>
      <c r="AI92" s="162"/>
      <c r="AJ92" s="162"/>
      <c r="AK92" s="162"/>
      <c r="AL92" s="162"/>
      <c r="AM92" s="162"/>
      <c r="AN92" s="161" t="s">
        <v>50</v>
      </c>
      <c r="AO92" s="162"/>
      <c r="AP92" s="163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8">
        <f>ROUND(AG95,2)</f>
        <v>18845.150000000001</v>
      </c>
      <c r="AH94" s="168"/>
      <c r="AI94" s="168"/>
      <c r="AJ94" s="168"/>
      <c r="AK94" s="168"/>
      <c r="AL94" s="168"/>
      <c r="AM94" s="168"/>
      <c r="AN94" s="169">
        <f>SUM(AG94,AT94)</f>
        <v>18845.150000000001</v>
      </c>
      <c r="AO94" s="169"/>
      <c r="AP94" s="16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4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27" customHeight="1">
      <c r="B95" s="73"/>
      <c r="C95" s="74"/>
      <c r="D95" s="189" t="s">
        <v>70</v>
      </c>
      <c r="E95" s="189"/>
      <c r="F95" s="189"/>
      <c r="G95" s="189"/>
      <c r="H95" s="189"/>
      <c r="I95" s="75"/>
      <c r="J95" s="189" t="s">
        <v>127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66">
        <v>18845.150000000001</v>
      </c>
      <c r="AH95" s="165"/>
      <c r="AI95" s="165"/>
      <c r="AJ95" s="165"/>
      <c r="AK95" s="165"/>
      <c r="AL95" s="165"/>
      <c r="AM95" s="165"/>
      <c r="AN95" s="164">
        <f>SUM(AG95,AT95)</f>
        <v>18845.150000000001</v>
      </c>
      <c r="AO95" s="165"/>
      <c r="AP95" s="165"/>
      <c r="AQ95" s="76" t="s">
        <v>71</v>
      </c>
      <c r="AR95" s="73"/>
      <c r="AS95" s="77">
        <f>ROUND(AS96,2)</f>
        <v>0</v>
      </c>
      <c r="AT95" s="78">
        <f>ROUND(SUM(AV95:AW95),2)</f>
        <v>0</v>
      </c>
      <c r="AU95" s="79" t="e">
        <f>ROUND(AU96,5)</f>
        <v>#REF!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ROUND(AZ96,2)</f>
        <v>0</v>
      </c>
      <c r="BA95" s="78">
        <f>ROUND(BA96,2)</f>
        <v>0</v>
      </c>
      <c r="BB95" s="78">
        <f>ROUND(BB96,2)</f>
        <v>0</v>
      </c>
      <c r="BC95" s="78">
        <f>ROUND(BC96,2)</f>
        <v>0</v>
      </c>
      <c r="BD95" s="80">
        <f>ROUND(BD96,2)</f>
        <v>0</v>
      </c>
      <c r="BS95" s="81" t="s">
        <v>65</v>
      </c>
      <c r="BT95" s="81" t="s">
        <v>72</v>
      </c>
      <c r="BU95" s="81" t="s">
        <v>67</v>
      </c>
      <c r="BV95" s="81" t="s">
        <v>68</v>
      </c>
      <c r="BW95" s="81" t="s">
        <v>73</v>
      </c>
      <c r="BX95" s="81" t="s">
        <v>4</v>
      </c>
      <c r="CL95" s="81" t="s">
        <v>1</v>
      </c>
      <c r="CM95" s="81" t="s">
        <v>66</v>
      </c>
    </row>
    <row r="96" spans="1:91" s="4" customFormat="1" ht="25.5" customHeight="1">
      <c r="A96" s="82" t="s">
        <v>74</v>
      </c>
      <c r="B96" s="45"/>
      <c r="C96" s="10"/>
      <c r="D96" s="10"/>
      <c r="E96" s="190"/>
      <c r="F96" s="190"/>
      <c r="G96" s="190"/>
      <c r="H96" s="190"/>
      <c r="I96" s="190"/>
      <c r="J96" s="1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83" t="s">
        <v>75</v>
      </c>
      <c r="AR96" s="45"/>
      <c r="AS96" s="84">
        <v>0</v>
      </c>
      <c r="AT96" s="85">
        <f>ROUND(SUM(AV96:AW96),2)</f>
        <v>0</v>
      </c>
      <c r="AU96" s="86" t="e">
        <f>komunikacia!P127</f>
        <v>#REF!</v>
      </c>
      <c r="AV96" s="85">
        <f>komunikacia!J35</f>
        <v>0</v>
      </c>
      <c r="AW96" s="85">
        <f>komunikacia!J36</f>
        <v>0</v>
      </c>
      <c r="AX96" s="85">
        <f>komunikacia!J37</f>
        <v>0</v>
      </c>
      <c r="AY96" s="85">
        <f>komunikacia!J38</f>
        <v>0</v>
      </c>
      <c r="AZ96" s="85">
        <f>komunikacia!F35</f>
        <v>0</v>
      </c>
      <c r="BA96" s="85">
        <f>komunikacia!F36</f>
        <v>0</v>
      </c>
      <c r="BB96" s="85">
        <f>komunikacia!F37</f>
        <v>0</v>
      </c>
      <c r="BC96" s="85">
        <f>komunikacia!F38</f>
        <v>0</v>
      </c>
      <c r="BD96" s="87">
        <f>komunikacia!F39</f>
        <v>0</v>
      </c>
      <c r="BT96" s="21" t="s">
        <v>76</v>
      </c>
      <c r="BV96" s="21" t="s">
        <v>68</v>
      </c>
      <c r="BW96" s="21" t="s">
        <v>77</v>
      </c>
      <c r="BX96" s="21" t="s">
        <v>73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D95:H95"/>
    <mergeCell ref="J95:AF95"/>
    <mergeCell ref="E96:I96"/>
    <mergeCell ref="K96:AF96"/>
    <mergeCell ref="X35:AB35"/>
    <mergeCell ref="AK35:AO35"/>
    <mergeCell ref="C92:G92"/>
    <mergeCell ref="L85:AO85"/>
    <mergeCell ref="AM87:AN87"/>
    <mergeCell ref="I92:AF92"/>
    <mergeCell ref="AG92:AM92"/>
    <mergeCell ref="W29:AE29"/>
    <mergeCell ref="W32:AE32"/>
    <mergeCell ref="W30:AE30"/>
    <mergeCell ref="W31:AE31"/>
    <mergeCell ref="W33:AE33"/>
    <mergeCell ref="AR2:BE2"/>
    <mergeCell ref="E23:AN23"/>
    <mergeCell ref="AK26:AO26"/>
    <mergeCell ref="L28:P28"/>
    <mergeCell ref="W28:AE28"/>
    <mergeCell ref="AK28:AO28"/>
    <mergeCell ref="AN96:AP96"/>
    <mergeCell ref="AG96:AM96"/>
    <mergeCell ref="AG94:AM94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S89:AT91"/>
    <mergeCell ref="AM89:AP89"/>
    <mergeCell ref="AM90:AP90"/>
    <mergeCell ref="AN92:AP92"/>
    <mergeCell ref="AN95:AP95"/>
    <mergeCell ref="AG95:AM95"/>
  </mergeCells>
  <hyperlinks>
    <hyperlink ref="A96" location="'01a - Ul. Krátka - prípo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3"/>
  <sheetViews>
    <sheetView showGridLines="0" tabSelected="1" workbookViewId="0">
      <selection activeCell="I138" sqref="I1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76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77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78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193" t="str">
        <f>'Rekapitulácia stavby'!K6</f>
        <v>ASFALTOVÝ CHODNÍK</v>
      </c>
      <c r="F7" s="194"/>
      <c r="G7" s="194"/>
      <c r="H7" s="194"/>
      <c r="L7" s="17"/>
    </row>
    <row r="8" spans="1:46" s="1" customFormat="1" ht="12" customHeight="1">
      <c r="B8" s="17"/>
      <c r="D8" s="23" t="s">
        <v>79</v>
      </c>
      <c r="L8" s="17"/>
    </row>
    <row r="9" spans="1:46" s="2" customFormat="1" ht="16.5" customHeight="1">
      <c r="A9" s="26"/>
      <c r="B9" s="27"/>
      <c r="C9" s="26"/>
      <c r="D9" s="26"/>
      <c r="E9" s="193"/>
      <c r="F9" s="192"/>
      <c r="G9" s="192"/>
      <c r="H9" s="19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5"/>
      <c r="F11" s="192"/>
      <c r="G11" s="192"/>
      <c r="H11" s="192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122</v>
      </c>
      <c r="G14" s="26"/>
      <c r="H14" s="26"/>
      <c r="I14" s="23" t="s">
        <v>16</v>
      </c>
      <c r="J14" s="49">
        <f>'Rekapitulácia stavby'!AN8</f>
        <v>44649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6"/>
      <c r="G16" s="26"/>
      <c r="H16" s="26"/>
      <c r="I16" s="23" t="s">
        <v>18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126</v>
      </c>
      <c r="F17" s="26"/>
      <c r="G17" s="26"/>
      <c r="H17" s="26"/>
      <c r="I17" s="23" t="s">
        <v>19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20</v>
      </c>
      <c r="E19" s="26"/>
      <c r="F19" s="26"/>
      <c r="G19" s="26"/>
      <c r="H19" s="26"/>
      <c r="I19" s="23" t="s">
        <v>18</v>
      </c>
      <c r="J19" s="21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/>
      <c r="F20" s="26"/>
      <c r="G20" s="26"/>
      <c r="H20" s="26"/>
      <c r="I20" s="23" t="s">
        <v>19</v>
      </c>
      <c r="J20" s="21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21</v>
      </c>
      <c r="E22" s="26"/>
      <c r="F22" s="26"/>
      <c r="G22" s="26"/>
      <c r="H22" s="26"/>
      <c r="I22" s="23" t="s">
        <v>18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/>
      <c r="F23" s="26"/>
      <c r="G23" s="26"/>
      <c r="H23" s="26"/>
      <c r="I23" s="23" t="s">
        <v>19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22</v>
      </c>
      <c r="E25" s="26"/>
      <c r="F25" s="26"/>
      <c r="G25" s="26"/>
      <c r="H25" s="26"/>
      <c r="I25" s="23" t="s">
        <v>18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19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77" t="s">
        <v>1</v>
      </c>
      <c r="F29" s="177"/>
      <c r="G29" s="177"/>
      <c r="H29" s="177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v>18845.150000000001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ROUND((SUM(BE127:BE132)),  2)</f>
        <v>0</v>
      </c>
      <c r="G35" s="26"/>
      <c r="H35" s="26"/>
      <c r="I35" s="96">
        <v>0.2</v>
      </c>
      <c r="J35" s="95">
        <f>ROUND(((SUM(BE127:BE132))*I35),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ROUND((SUM(BF127:BF132)),  2)</f>
        <v>0</v>
      </c>
      <c r="G36" s="26"/>
      <c r="H36" s="26"/>
      <c r="I36" s="96">
        <v>0.2</v>
      </c>
      <c r="J36" s="95">
        <f>ROUND(((SUM(BF127:BF132))*I36),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ROUND((SUM(BG127:BG132)),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ROUND((SUM(BH127:BH132)),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ROUND((SUM(BI127:BI132)),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18845.150000000001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82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193" t="str">
        <f>E7</f>
        <v>ASFALTOVÝ CHODNÍK</v>
      </c>
      <c r="F85" s="194"/>
      <c r="G85" s="194"/>
      <c r="H85" s="19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79</v>
      </c>
      <c r="L86" s="17"/>
    </row>
    <row r="87" spans="1:31" s="2" customFormat="1" ht="16.5" hidden="1" customHeight="1">
      <c r="A87" s="26"/>
      <c r="B87" s="27"/>
      <c r="C87" s="26"/>
      <c r="D87" s="26"/>
      <c r="E87" s="193" t="s">
        <v>80</v>
      </c>
      <c r="F87" s="192"/>
      <c r="G87" s="192"/>
      <c r="H87" s="19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81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5">
        <f>E11</f>
        <v>0</v>
      </c>
      <c r="F89" s="192"/>
      <c r="G89" s="192"/>
      <c r="H89" s="192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15</v>
      </c>
      <c r="D91" s="26"/>
      <c r="E91" s="26"/>
      <c r="F91" s="21" t="str">
        <f>F14</f>
        <v>Torysky</v>
      </c>
      <c r="G91" s="26"/>
      <c r="H91" s="26"/>
      <c r="I91" s="23" t="s">
        <v>16</v>
      </c>
      <c r="J91" s="49">
        <f>IF(J14="","",J14)</f>
        <v>44649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hidden="1" customHeight="1">
      <c r="A93" s="26"/>
      <c r="B93" s="27"/>
      <c r="C93" s="23" t="s">
        <v>17</v>
      </c>
      <c r="D93" s="26"/>
      <c r="E93" s="26"/>
      <c r="F93" s="21" t="str">
        <f>E17</f>
        <v>Obec Torysky</v>
      </c>
      <c r="G93" s="26"/>
      <c r="H93" s="26"/>
      <c r="I93" s="23" t="s">
        <v>21</v>
      </c>
      <c r="J93" s="24">
        <f>E23</f>
        <v>0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20</v>
      </c>
      <c r="D94" s="26"/>
      <c r="E94" s="26"/>
      <c r="F94" s="21" t="str">
        <f>IF(E20="","",E20)</f>
        <v/>
      </c>
      <c r="G94" s="26"/>
      <c r="H94" s="26"/>
      <c r="I94" s="23" t="s">
        <v>22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05" t="s">
        <v>83</v>
      </c>
      <c r="D96" s="97"/>
      <c r="E96" s="97"/>
      <c r="F96" s="97"/>
      <c r="G96" s="97"/>
      <c r="H96" s="97"/>
      <c r="I96" s="97"/>
      <c r="J96" s="106" t="s">
        <v>84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07" t="s">
        <v>85</v>
      </c>
      <c r="D98" s="26"/>
      <c r="E98" s="26"/>
      <c r="F98" s="26"/>
      <c r="G98" s="26"/>
      <c r="H98" s="26"/>
      <c r="I98" s="26"/>
      <c r="J98" s="65">
        <f>J127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86</v>
      </c>
    </row>
    <row r="99" spans="1:47" s="9" customFormat="1" ht="24.95" hidden="1" customHeight="1">
      <c r="B99" s="108"/>
      <c r="D99" s="109" t="s">
        <v>87</v>
      </c>
      <c r="E99" s="110"/>
      <c r="F99" s="110"/>
      <c r="G99" s="110"/>
      <c r="H99" s="110"/>
      <c r="I99" s="110"/>
      <c r="J99" s="111">
        <f>J128</f>
        <v>0</v>
      </c>
      <c r="L99" s="108"/>
    </row>
    <row r="100" spans="1:47" s="10" customFormat="1" ht="19.899999999999999" hidden="1" customHeight="1">
      <c r="B100" s="112"/>
      <c r="D100" s="113" t="s">
        <v>88</v>
      </c>
      <c r="E100" s="114"/>
      <c r="F100" s="114"/>
      <c r="G100" s="114"/>
      <c r="H100" s="114"/>
      <c r="I100" s="114"/>
      <c r="J100" s="115" t="e">
        <f>#REF!</f>
        <v>#REF!</v>
      </c>
      <c r="L100" s="112"/>
    </row>
    <row r="101" spans="1:47" s="10" customFormat="1" ht="19.899999999999999" hidden="1" customHeight="1">
      <c r="B101" s="112"/>
      <c r="D101" s="113" t="s">
        <v>89</v>
      </c>
      <c r="E101" s="114"/>
      <c r="F101" s="114"/>
      <c r="G101" s="114"/>
      <c r="H101" s="114"/>
      <c r="I101" s="114"/>
      <c r="J101" s="115" t="e">
        <f>#REF!</f>
        <v>#REF!</v>
      </c>
      <c r="L101" s="112"/>
    </row>
    <row r="102" spans="1:47" s="10" customFormat="1" ht="19.899999999999999" hidden="1" customHeight="1">
      <c r="B102" s="112"/>
      <c r="D102" s="113" t="s">
        <v>90</v>
      </c>
      <c r="E102" s="114"/>
      <c r="F102" s="114"/>
      <c r="G102" s="114"/>
      <c r="H102" s="114"/>
      <c r="I102" s="114"/>
      <c r="J102" s="115">
        <f>J129</f>
        <v>0</v>
      </c>
      <c r="L102" s="112"/>
    </row>
    <row r="103" spans="1:47" s="10" customFormat="1" ht="19.899999999999999" hidden="1" customHeight="1">
      <c r="B103" s="112"/>
      <c r="D103" s="113" t="s">
        <v>91</v>
      </c>
      <c r="E103" s="114"/>
      <c r="F103" s="114"/>
      <c r="G103" s="114"/>
      <c r="H103" s="114"/>
      <c r="I103" s="114"/>
      <c r="J103" s="115" t="e">
        <f>#REF!</f>
        <v>#REF!</v>
      </c>
      <c r="L103" s="112"/>
    </row>
    <row r="104" spans="1:47" s="10" customFormat="1" ht="19.899999999999999" hidden="1" customHeight="1">
      <c r="B104" s="112"/>
      <c r="D104" s="113" t="s">
        <v>92</v>
      </c>
      <c r="E104" s="114"/>
      <c r="F104" s="114"/>
      <c r="G104" s="114"/>
      <c r="H104" s="114"/>
      <c r="I104" s="114"/>
      <c r="J104" s="115" t="e">
        <f>#REF!</f>
        <v>#REF!</v>
      </c>
      <c r="L104" s="112"/>
    </row>
    <row r="105" spans="1:47" s="10" customFormat="1" ht="19.899999999999999" hidden="1" customHeight="1">
      <c r="B105" s="112"/>
      <c r="D105" s="113" t="s">
        <v>93</v>
      </c>
      <c r="E105" s="114"/>
      <c r="F105" s="114"/>
      <c r="G105" s="114"/>
      <c r="H105" s="114"/>
      <c r="I105" s="114"/>
      <c r="J105" s="115" t="e">
        <f>#REF!</f>
        <v>#REF!</v>
      </c>
      <c r="L105" s="112"/>
    </row>
    <row r="106" spans="1:47" s="2" customFormat="1" ht="21.75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hidden="1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hidden="1"/>
    <row r="109" spans="1:47" hidden="1"/>
    <row r="110" spans="1:47" hidden="1"/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94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193" t="str">
        <f>E7</f>
        <v>ASFALTOVÝ CHODNÍK</v>
      </c>
      <c r="F115" s="194"/>
      <c r="G115" s="194"/>
      <c r="H115" s="194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79</v>
      </c>
      <c r="L116" s="17"/>
    </row>
    <row r="117" spans="1:63" s="2" customFormat="1" ht="16.5" customHeight="1">
      <c r="A117" s="26"/>
      <c r="B117" s="27"/>
      <c r="C117" s="26"/>
      <c r="D117" s="26"/>
      <c r="E117" s="193"/>
      <c r="F117" s="192"/>
      <c r="G117" s="192"/>
      <c r="H117" s="192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81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5">
        <f>komunikacia!E123</f>
        <v>0</v>
      </c>
      <c r="F119" s="192"/>
      <c r="G119" s="192"/>
      <c r="H119" s="192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15</v>
      </c>
      <c r="D121" s="26"/>
      <c r="E121" s="26" t="s">
        <v>122</v>
      </c>
      <c r="F121" s="21"/>
      <c r="G121" s="26"/>
      <c r="H121" s="26"/>
      <c r="I121" s="23" t="s">
        <v>16</v>
      </c>
      <c r="J121" s="49">
        <f>IF(J14="","",J14)</f>
        <v>44649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27.95" customHeight="1">
      <c r="A123" s="26"/>
      <c r="B123" s="27"/>
      <c r="C123" s="23" t="s">
        <v>17</v>
      </c>
      <c r="D123" s="26"/>
      <c r="E123" s="26"/>
      <c r="F123" s="21" t="s">
        <v>126</v>
      </c>
      <c r="G123" s="26"/>
      <c r="H123" s="26"/>
      <c r="I123" s="23" t="s">
        <v>21</v>
      </c>
      <c r="J123" s="24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/>
      <c r="G124" s="26"/>
      <c r="H124" s="26"/>
      <c r="I124" s="23" t="s">
        <v>22</v>
      </c>
      <c r="J124" s="24" t="str">
        <f>E26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6"/>
      <c r="B126" s="117"/>
      <c r="C126" s="118" t="s">
        <v>95</v>
      </c>
      <c r="D126" s="119" t="s">
        <v>51</v>
      </c>
      <c r="E126" s="119" t="s">
        <v>47</v>
      </c>
      <c r="F126" s="119" t="s">
        <v>48</v>
      </c>
      <c r="G126" s="119" t="s">
        <v>96</v>
      </c>
      <c r="H126" s="119" t="s">
        <v>97</v>
      </c>
      <c r="I126" s="119" t="s">
        <v>98</v>
      </c>
      <c r="J126" s="120" t="s">
        <v>84</v>
      </c>
      <c r="K126" s="121" t="s">
        <v>99</v>
      </c>
      <c r="L126" s="122"/>
      <c r="M126" s="56" t="s">
        <v>1</v>
      </c>
      <c r="N126" s="57" t="s">
        <v>30</v>
      </c>
      <c r="O126" s="57" t="s">
        <v>100</v>
      </c>
      <c r="P126" s="57" t="s">
        <v>101</v>
      </c>
      <c r="Q126" s="57" t="s">
        <v>102</v>
      </c>
      <c r="R126" s="57" t="s">
        <v>103</v>
      </c>
      <c r="S126" s="57" t="s">
        <v>104</v>
      </c>
      <c r="T126" s="58" t="s">
        <v>105</v>
      </c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</row>
    <row r="127" spans="1:63" s="2" customFormat="1" ht="22.9" customHeight="1">
      <c r="A127" s="26"/>
      <c r="B127" s="27"/>
      <c r="C127" s="63" t="s">
        <v>85</v>
      </c>
      <c r="D127" s="26"/>
      <c r="E127" s="26"/>
      <c r="F127" s="26"/>
      <c r="G127" s="26"/>
      <c r="H127" s="26"/>
      <c r="I127" s="26"/>
      <c r="J127" s="123"/>
      <c r="K127" s="26"/>
      <c r="L127" s="27"/>
      <c r="M127" s="59"/>
      <c r="N127" s="50"/>
      <c r="O127" s="60"/>
      <c r="P127" s="124" t="e">
        <f>P128</f>
        <v>#REF!</v>
      </c>
      <c r="Q127" s="60"/>
      <c r="R127" s="124" t="e">
        <f>R128</f>
        <v>#REF!</v>
      </c>
      <c r="S127" s="60"/>
      <c r="T127" s="125" t="e">
        <f>T128</f>
        <v>#REF!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65</v>
      </c>
      <c r="AU127" s="14" t="s">
        <v>86</v>
      </c>
      <c r="BK127" s="126" t="e">
        <f>BK128</f>
        <v>#REF!</v>
      </c>
    </row>
    <row r="128" spans="1:63" s="12" customFormat="1" ht="25.9" customHeight="1">
      <c r="B128" s="127"/>
      <c r="D128" s="128" t="s">
        <v>65</v>
      </c>
      <c r="E128" s="129" t="s">
        <v>106</v>
      </c>
      <c r="F128" s="129" t="s">
        <v>106</v>
      </c>
      <c r="J128" s="130"/>
      <c r="L128" s="127"/>
      <c r="M128" s="131"/>
      <c r="N128" s="132"/>
      <c r="O128" s="132"/>
      <c r="P128" s="133" t="e">
        <f>#REF!+#REF!+P129+#REF!+#REF!+#REF!</f>
        <v>#REF!</v>
      </c>
      <c r="Q128" s="132"/>
      <c r="R128" s="133" t="e">
        <f>#REF!+#REF!+R129+#REF!+#REF!+#REF!</f>
        <v>#REF!</v>
      </c>
      <c r="S128" s="132"/>
      <c r="T128" s="134" t="e">
        <f>#REF!+#REF!+T129+#REF!+#REF!+#REF!</f>
        <v>#REF!</v>
      </c>
      <c r="AR128" s="128" t="s">
        <v>72</v>
      </c>
      <c r="AT128" s="135" t="s">
        <v>65</v>
      </c>
      <c r="AU128" s="135" t="s">
        <v>66</v>
      </c>
      <c r="AY128" s="128" t="s">
        <v>107</v>
      </c>
      <c r="BK128" s="136" t="e">
        <f>#REF!+#REF!+BK129+#REF!+#REF!+#REF!</f>
        <v>#REF!</v>
      </c>
    </row>
    <row r="129" spans="1:65" s="12" customFormat="1" ht="22.9" customHeight="1">
      <c r="B129" s="127"/>
      <c r="D129" s="128" t="s">
        <v>65</v>
      </c>
      <c r="E129" s="137" t="s">
        <v>110</v>
      </c>
      <c r="F129" s="137" t="s">
        <v>112</v>
      </c>
      <c r="J129" s="138">
        <f>BK129</f>
        <v>0</v>
      </c>
      <c r="L129" s="127"/>
      <c r="M129" s="131"/>
      <c r="N129" s="132"/>
      <c r="O129" s="132"/>
      <c r="P129" s="133">
        <f>SUM(P130:P132)</f>
        <v>0</v>
      </c>
      <c r="Q129" s="132"/>
      <c r="R129" s="133">
        <f>SUM(R130:R132)</f>
        <v>657.47412499999996</v>
      </c>
      <c r="S129" s="132"/>
      <c r="T129" s="134">
        <f>SUM(T130:T132)</f>
        <v>0</v>
      </c>
      <c r="AR129" s="128" t="s">
        <v>72</v>
      </c>
      <c r="AT129" s="135" t="s">
        <v>65</v>
      </c>
      <c r="AU129" s="135" t="s">
        <v>72</v>
      </c>
      <c r="AY129" s="128" t="s">
        <v>107</v>
      </c>
      <c r="BK129" s="136">
        <f>SUM(BK130:BK132)</f>
        <v>0</v>
      </c>
    </row>
    <row r="130" spans="1:65" s="2" customFormat="1" ht="24" customHeight="1">
      <c r="A130" s="26"/>
      <c r="B130" s="139"/>
      <c r="C130" s="140" t="s">
        <v>113</v>
      </c>
      <c r="D130" s="140" t="s">
        <v>108</v>
      </c>
      <c r="E130" s="141" t="s">
        <v>114</v>
      </c>
      <c r="F130" s="142" t="s">
        <v>125</v>
      </c>
      <c r="G130" s="143" t="s">
        <v>111</v>
      </c>
      <c r="H130" s="144">
        <v>1037.5</v>
      </c>
      <c r="I130" s="145"/>
      <c r="J130" s="145">
        <f>ROUND(I130*H130,2)</f>
        <v>0</v>
      </c>
      <c r="K130" s="146"/>
      <c r="L130" s="27"/>
      <c r="M130" s="147" t="s">
        <v>1</v>
      </c>
      <c r="N130" s="148" t="s">
        <v>32</v>
      </c>
      <c r="O130" s="149">
        <v>0</v>
      </c>
      <c r="P130" s="149">
        <f>O130*H130</f>
        <v>0</v>
      </c>
      <c r="Q130" s="149">
        <v>0.42599999999999999</v>
      </c>
      <c r="R130" s="149">
        <f>Q130*H130</f>
        <v>441.97499999999997</v>
      </c>
      <c r="S130" s="149">
        <v>0</v>
      </c>
      <c r="T130" s="15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109</v>
      </c>
      <c r="AT130" s="151" t="s">
        <v>108</v>
      </c>
      <c r="AU130" s="151" t="s">
        <v>76</v>
      </c>
      <c r="AY130" s="14" t="s">
        <v>107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4" t="s">
        <v>76</v>
      </c>
      <c r="BK130" s="152">
        <f>ROUND(I130*H130,2)</f>
        <v>0</v>
      </c>
      <c r="BL130" s="14" t="s">
        <v>109</v>
      </c>
      <c r="BM130" s="151" t="s">
        <v>115</v>
      </c>
    </row>
    <row r="131" spans="1:65" s="2" customFormat="1" ht="24" customHeight="1">
      <c r="A131" s="26"/>
      <c r="B131" s="139"/>
      <c r="C131" s="140" t="s">
        <v>116</v>
      </c>
      <c r="D131" s="140" t="s">
        <v>108</v>
      </c>
      <c r="E131" s="154" t="s">
        <v>124</v>
      </c>
      <c r="F131" s="142" t="s">
        <v>123</v>
      </c>
      <c r="G131" s="143" t="s">
        <v>111</v>
      </c>
      <c r="H131" s="144">
        <v>1037.5</v>
      </c>
      <c r="I131" s="145"/>
      <c r="J131" s="145">
        <f>ROUND(I131*H131,2)</f>
        <v>0</v>
      </c>
      <c r="K131" s="146"/>
      <c r="L131" s="27"/>
      <c r="M131" s="147" t="s">
        <v>1</v>
      </c>
      <c r="N131" s="148" t="s">
        <v>32</v>
      </c>
      <c r="O131" s="149">
        <v>0</v>
      </c>
      <c r="P131" s="149">
        <f>O131*H131</f>
        <v>0</v>
      </c>
      <c r="Q131" s="149">
        <v>7.1000000000000002E-4</v>
      </c>
      <c r="R131" s="149">
        <f>Q131*H131</f>
        <v>0.73662499999999997</v>
      </c>
      <c r="S131" s="149">
        <v>0</v>
      </c>
      <c r="T131" s="15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109</v>
      </c>
      <c r="AT131" s="151" t="s">
        <v>108</v>
      </c>
      <c r="AU131" s="151" t="s">
        <v>76</v>
      </c>
      <c r="AY131" s="14" t="s">
        <v>107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4" t="s">
        <v>76</v>
      </c>
      <c r="BK131" s="152">
        <f>ROUND(I131*H131,2)</f>
        <v>0</v>
      </c>
      <c r="BL131" s="14" t="s">
        <v>109</v>
      </c>
      <c r="BM131" s="151" t="s">
        <v>117</v>
      </c>
    </row>
    <row r="132" spans="1:65" s="2" customFormat="1" ht="24" customHeight="1">
      <c r="A132" s="26"/>
      <c r="B132" s="139"/>
      <c r="C132" s="140" t="s">
        <v>118</v>
      </c>
      <c r="D132" s="140" t="s">
        <v>108</v>
      </c>
      <c r="E132" s="141" t="s">
        <v>119</v>
      </c>
      <c r="F132" s="142" t="s">
        <v>128</v>
      </c>
      <c r="G132" s="143" t="s">
        <v>111</v>
      </c>
      <c r="H132" s="144">
        <v>1037.5</v>
      </c>
      <c r="I132" s="145"/>
      <c r="J132" s="145">
        <f>ROUND(I132*H132,2)</f>
        <v>0</v>
      </c>
      <c r="K132" s="146"/>
      <c r="L132" s="27"/>
      <c r="M132" s="147" t="s">
        <v>1</v>
      </c>
      <c r="N132" s="148" t="s">
        <v>32</v>
      </c>
      <c r="O132" s="149">
        <v>0</v>
      </c>
      <c r="P132" s="149">
        <f>O132*H132</f>
        <v>0</v>
      </c>
      <c r="Q132" s="149">
        <v>0.20699999999999999</v>
      </c>
      <c r="R132" s="149">
        <f>Q132*H132</f>
        <v>214.76249999999999</v>
      </c>
      <c r="S132" s="149">
        <v>0</v>
      </c>
      <c r="T132" s="15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109</v>
      </c>
      <c r="AT132" s="151" t="s">
        <v>108</v>
      </c>
      <c r="AU132" s="151" t="s">
        <v>76</v>
      </c>
      <c r="AY132" s="14" t="s">
        <v>107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4" t="s">
        <v>76</v>
      </c>
      <c r="BK132" s="152">
        <f>ROUND(I132*H132,2)</f>
        <v>0</v>
      </c>
      <c r="BL132" s="14" t="s">
        <v>109</v>
      </c>
      <c r="BM132" s="151" t="s">
        <v>120</v>
      </c>
    </row>
    <row r="133" spans="1:65" s="2" customFormat="1" ht="6.95" customHeight="1">
      <c r="A133" s="26"/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26:K132"/>
  <mergeCells count="11">
    <mergeCell ref="L2:V2"/>
    <mergeCell ref="E87:H87"/>
    <mergeCell ref="E89:H89"/>
    <mergeCell ref="E115:H115"/>
    <mergeCell ref="E117:H117"/>
    <mergeCell ref="E119:H119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komunikacia</vt:lpstr>
      <vt:lpstr>komunikacia!Názvy_tlače</vt:lpstr>
      <vt:lpstr>'Rekapitulácia stavby'!Názvy_tlače</vt:lpstr>
      <vt:lpstr>komunikacia!Oblasť_tlače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RG_ATELIER-PC\DODO</dc:creator>
  <cp:lastModifiedBy>MAGDA Michal</cp:lastModifiedBy>
  <dcterms:created xsi:type="dcterms:W3CDTF">2020-11-24T10:21:58Z</dcterms:created>
  <dcterms:modified xsi:type="dcterms:W3CDTF">2022-03-29T04:36:44Z</dcterms:modified>
</cp:coreProperties>
</file>